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22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'Лист1'!$A$1:$H$93</definedName>
  </definedNames>
  <calcPr fullCalcOnLoad="1"/>
</workbook>
</file>

<file path=xl/sharedStrings.xml><?xml version="1.0" encoding="utf-8"?>
<sst xmlns="http://schemas.openxmlformats.org/spreadsheetml/2006/main" count="148" uniqueCount="143">
  <si>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</si>
  <si>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</si>
  <si>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</si>
  <si>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</si>
  <si>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</si>
  <si>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</si>
  <si>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</si>
  <si>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</si>
  <si>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</si>
  <si>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</si>
  <si>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</si>
  <si>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</si>
  <si>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</si>
  <si>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</si>
  <si>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</si>
  <si>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</si>
  <si>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</si>
  <si>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</si>
  <si>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</si>
  <si>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</si>
  <si>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</si>
  <si>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</si>
  <si>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</si>
  <si>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</si>
  <si>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</si>
  <si>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</si>
  <si>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</si>
  <si>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</si>
  <si>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</si>
  <si>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</si>
  <si>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</si>
  <si>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</si>
  <si>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</si>
  <si>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</si>
  <si>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</si>
  <si>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</si>
  <si>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</si>
  <si>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</si>
  <si>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</si>
  <si>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</si>
  <si>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</si>
  <si>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</si>
  <si>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</si>
  <si>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</si>
  <si>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</si>
  <si>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</si>
  <si>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</si>
  <si>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</si>
  <si>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</si>
  <si>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</si>
  <si>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</si>
  <si>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</si>
  <si>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</si>
  <si>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</si>
  <si>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</si>
  <si>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</si>
  <si>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</si>
  <si>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</si>
  <si>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</si>
  <si>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</si>
  <si>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</si>
  <si>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</si>
  <si>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</si>
  <si>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</si>
  <si>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</si>
  <si>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</si>
  <si>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</si>
  <si>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</si>
  <si>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</si>
  <si>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</si>
  <si>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</si>
  <si>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</si>
  <si>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</si>
  <si>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</si>
  <si>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</si>
  <si>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</si>
  <si>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</si>
  <si>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</si>
  <si>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</si>
  <si>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</si>
  <si>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</si>
  <si>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</si>
  <si>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</si>
  <si>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</si>
  <si>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</si>
  <si>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</si>
  <si>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</si>
  <si>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</si>
  <si>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</si>
  <si>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</si>
  <si>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</si>
  <si>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</si>
  <si>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</si>
  <si>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</si>
  <si>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</si>
  <si>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</si>
  <si>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</si>
  <si>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</si>
  <si>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</si>
  <si>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</si>
  <si>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</si>
  <si>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</si>
  <si>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</si>
  <si>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</si>
  <si>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</t>
  </si>
  <si>
    <t>Субсидии</t>
  </si>
  <si>
    <t>Субвенции</t>
  </si>
  <si>
    <t>Иные межбюджетные трансферты</t>
  </si>
  <si>
    <t>ВСЕГО ДОХОДОВ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</si>
  <si>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</si>
  <si>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</si>
  <si>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</si>
  <si>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</si>
  <si>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</si>
  <si>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</si>
  <si>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</si>
  <si>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</si>
  <si>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</si>
  <si>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</si>
  <si>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-</t>
  </si>
  <si>
    <t>Гос. пошлина  за выдачу  разрешения на установку рекламной конструкции</t>
  </si>
  <si>
    <t>Доходы от продажи  земельных участков, государственная собственность на  которые не разграничена</t>
  </si>
  <si>
    <t>ДОХОДЫ ОТ ВОЗВРАТА ОСТАТКОВ СУБСИДИЙ ПРОШЛЫХ ЛЕТ</t>
  </si>
  <si>
    <t>ВОЗВРАТ ОСТАТКОВ СУБСИДИЙ, СУБВЕНЦИЙ, ИНЫХ МЕЖБЮДЖЕТНЫХ ТРАНСФЕРТОВ</t>
  </si>
  <si>
    <t>Массовый спорт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</si>
  <si>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</si>
  <si>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</si>
  <si>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Уточненный план на 2021 год</t>
  </si>
  <si>
    <t>отклонение (факт 2021-2020)</t>
  </si>
  <si>
    <t>Процент роста исполнения 2021 к 2020 году</t>
  </si>
  <si>
    <t>Обеспечение проведения выборов и референдумов</t>
  </si>
  <si>
    <t>0107</t>
  </si>
  <si>
    <t xml:space="preserve">Дотации </t>
  </si>
  <si>
    <t>Налог, взимаемый в связи с применением упрощенной системы налогообложения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</si>
  <si>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</si>
  <si>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</si>
  <si>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Отчет об исполнении бюджета муниципального образования "Гагаринский район" Смоленской области за  2021 год</t>
  </si>
  <si>
    <t>Исполнено за 2021 год</t>
  </si>
  <si>
    <t>% исполнения за 2021 год</t>
  </si>
  <si>
    <t>Исполнено за  2020 год</t>
  </si>
  <si>
    <t>Доходы от реализации имущества (приватизация имущества)</t>
  </si>
  <si>
    <t>0309</t>
  </si>
  <si>
    <t>Гражданская оборона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</si>
</sst>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>
      <alignment horizontal="left" vertical="top" wrapText="1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78" fontId="45" fillId="0" borderId="0" xfId="0" applyNumberFormat="1" applyFont="1" applyBorder="1" applyAlignment="1">
      <alignment horizontal="center" vertical="center" wrapText="1"/>
    </xf>
    <xf numFmtId="178" fontId="46" fillId="8" borderId="11" xfId="0" applyNumberFormat="1" applyFont="1" applyFill="1" applyBorder="1" applyAlignment="1">
      <alignment vertical="top"/>
    </xf>
    <xf numFmtId="178" fontId="46" fillId="0" borderId="0" xfId="0" applyNumberFormat="1" applyFont="1" applyAlignment="1">
      <alignment/>
    </xf>
    <xf numFmtId="178" fontId="46" fillId="8" borderId="12" xfId="0" applyNumberFormat="1" applyFont="1" applyFill="1" applyBorder="1" applyAlignment="1">
      <alignment horizontal="center" vertical="top" wrapText="1"/>
    </xf>
    <xf numFmtId="178" fontId="46" fillId="0" borderId="0" xfId="0" applyNumberFormat="1" applyFont="1" applyFill="1" applyAlignment="1">
      <alignment/>
    </xf>
    <xf numFmtId="178" fontId="46" fillId="32" borderId="12" xfId="0" applyNumberFormat="1" applyFont="1" applyFill="1" applyBorder="1" applyAlignment="1">
      <alignment horizontal="center" vertical="center" wrapText="1"/>
    </xf>
    <xf numFmtId="178" fontId="46" fillId="0" borderId="0" xfId="0" applyNumberFormat="1" applyFont="1" applyAlignment="1">
      <alignment vertical="center" wrapText="1"/>
    </xf>
    <xf numFmtId="3" fontId="46" fillId="0" borderId="0" xfId="0" applyNumberFormat="1" applyFont="1" applyAlignment="1">
      <alignment horizontal="right" vertical="top" wrapText="1"/>
    </xf>
    <xf numFmtId="178" fontId="46" fillId="0" borderId="0" xfId="0" applyNumberFormat="1" applyFont="1" applyBorder="1" applyAlignment="1">
      <alignment horizontal="center" vertical="center"/>
    </xf>
    <xf numFmtId="178" fontId="46" fillId="0" borderId="0" xfId="0" applyNumberFormat="1" applyFont="1" applyAlignment="1">
      <alignment vertical="top"/>
    </xf>
    <xf numFmtId="3" fontId="46" fillId="0" borderId="0" xfId="0" applyNumberFormat="1" applyFont="1" applyAlignment="1">
      <alignment vertical="top"/>
    </xf>
    <xf numFmtId="3" fontId="46" fillId="0" borderId="0" xfId="0" applyNumberFormat="1" applyFont="1" applyAlignment="1">
      <alignment/>
    </xf>
    <xf numFmtId="178" fontId="3" fillId="0" borderId="12" xfId="0" applyNumberFormat="1" applyFont="1" applyFill="1" applyBorder="1" applyAlignment="1">
      <alignment horizontal="center" vertical="center" wrapText="1"/>
    </xf>
    <xf numFmtId="178" fontId="2" fillId="6" borderId="12" xfId="0" applyNumberFormat="1" applyFont="1" applyFill="1" applyBorder="1" applyAlignment="1">
      <alignment vertical="center" wrapText="1"/>
    </xf>
    <xf numFmtId="178" fontId="3" fillId="0" borderId="12" xfId="0" applyNumberFormat="1" applyFont="1" applyFill="1" applyBorder="1" applyAlignment="1">
      <alignment vertical="center" wrapText="1"/>
    </xf>
    <xf numFmtId="178" fontId="3" fillId="0" borderId="12" xfId="0" applyNumberFormat="1" applyFont="1" applyBorder="1" applyAlignment="1">
      <alignment vertical="center" wrapText="1"/>
    </xf>
    <xf numFmtId="178" fontId="2" fillId="33" borderId="12" xfId="0" applyNumberFormat="1" applyFont="1" applyFill="1" applyBorder="1" applyAlignment="1">
      <alignment vertical="center" wrapText="1"/>
    </xf>
    <xf numFmtId="178" fontId="3" fillId="34" borderId="12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178" fontId="2" fillId="8" borderId="11" xfId="0" applyNumberFormat="1" applyFont="1" applyFill="1" applyBorder="1" applyAlignment="1">
      <alignment horizontal="center" vertical="top" wrapText="1"/>
    </xf>
    <xf numFmtId="178" fontId="2" fillId="35" borderId="12" xfId="0" applyNumberFormat="1" applyFont="1" applyFill="1" applyBorder="1" applyAlignment="1">
      <alignment vertical="center" wrapText="1"/>
    </xf>
    <xf numFmtId="178" fontId="46" fillId="0" borderId="0" xfId="0" applyNumberFormat="1" applyFont="1" applyAlignment="1">
      <alignment horizontal="right" vertical="top" wrapText="1"/>
    </xf>
    <xf numFmtId="178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top" wrapText="1"/>
    </xf>
    <xf numFmtId="178" fontId="3" fillId="0" borderId="0" xfId="0" applyNumberFormat="1" applyFont="1" applyAlignment="1">
      <alignment horizontal="right" vertical="top" wrapText="1"/>
    </xf>
    <xf numFmtId="178" fontId="2" fillId="36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top" wrapText="1"/>
    </xf>
    <xf numFmtId="178" fontId="3" fillId="0" borderId="12" xfId="0" applyNumberFormat="1" applyFont="1" applyFill="1" applyBorder="1" applyAlignment="1">
      <alignment horizontal="center" vertical="top" wrapText="1"/>
    </xf>
    <xf numFmtId="178" fontId="2" fillId="36" borderId="12" xfId="0" applyNumberFormat="1" applyFont="1" applyFill="1" applyBorder="1" applyAlignment="1">
      <alignment horizontal="center" vertical="top" wrapText="1"/>
    </xf>
    <xf numFmtId="178" fontId="4" fillId="37" borderId="12" xfId="0" applyNumberFormat="1" applyFont="1" applyFill="1" applyBorder="1" applyAlignment="1">
      <alignment horizontal="center" vertical="center" wrapText="1"/>
    </xf>
    <xf numFmtId="178" fontId="2" fillId="36" borderId="12" xfId="0" applyNumberFormat="1" applyFont="1" applyFill="1" applyBorder="1" applyAlignment="1">
      <alignment horizontal="left" vertical="center" wrapText="1"/>
    </xf>
    <xf numFmtId="178" fontId="5" fillId="0" borderId="12" xfId="0" applyNumberFormat="1" applyFont="1" applyFill="1" applyBorder="1" applyAlignment="1">
      <alignment horizontal="left" vertical="top" wrapText="1"/>
    </xf>
    <xf numFmtId="178" fontId="3" fillId="0" borderId="12" xfId="0" applyNumberFormat="1" applyFont="1" applyFill="1" applyBorder="1" applyAlignment="1">
      <alignment horizontal="left" vertical="top" wrapText="1"/>
    </xf>
    <xf numFmtId="0" fontId="5" fillId="0" borderId="1" xfId="33" applyNumberFormat="1" applyFont="1" applyFill="1" applyAlignment="1" applyProtection="1">
      <alignment horizontal="left" vertical="top" wrapText="1"/>
      <protection/>
    </xf>
    <xf numFmtId="178" fontId="2" fillId="36" borderId="12" xfId="0" applyNumberFormat="1" applyFont="1" applyFill="1" applyBorder="1" applyAlignment="1">
      <alignment horizontal="left" vertical="top" wrapText="1"/>
    </xf>
    <xf numFmtId="178" fontId="4" fillId="37" borderId="12" xfId="0" applyNumberFormat="1" applyFont="1" applyFill="1" applyBorder="1" applyAlignment="1">
      <alignment horizontal="left" vertical="top" wrapText="1"/>
    </xf>
    <xf numFmtId="3" fontId="2" fillId="36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2" fillId="36" borderId="12" xfId="0" applyNumberFormat="1" applyFont="1" applyFill="1" applyBorder="1" applyAlignment="1">
      <alignment horizontal="center" vertical="top" wrapText="1"/>
    </xf>
    <xf numFmtId="3" fontId="4" fillId="37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8" fontId="2" fillId="38" borderId="12" xfId="0" applyNumberFormat="1" applyFont="1" applyFill="1" applyBorder="1" applyAlignment="1">
      <alignment horizontal="center" vertical="top" wrapText="1"/>
    </xf>
    <xf numFmtId="178" fontId="4" fillId="37" borderId="12" xfId="0" applyNumberFormat="1" applyFont="1" applyFill="1" applyBorder="1" applyAlignment="1">
      <alignment horizontal="center" vertical="top" wrapText="1"/>
    </xf>
    <xf numFmtId="178" fontId="2" fillId="37" borderId="12" xfId="0" applyNumberFormat="1" applyFont="1" applyFill="1" applyBorder="1" applyAlignment="1">
      <alignment horizontal="center" wrapText="1"/>
    </xf>
    <xf numFmtId="178" fontId="3" fillId="32" borderId="12" xfId="0" applyNumberFormat="1" applyFont="1" applyFill="1" applyBorder="1" applyAlignment="1">
      <alignment vertical="center" wrapText="1"/>
    </xf>
    <xf numFmtId="3" fontId="46" fillId="8" borderId="11" xfId="0" applyNumberFormat="1" applyFont="1" applyFill="1" applyBorder="1" applyAlignment="1">
      <alignment vertical="top"/>
    </xf>
    <xf numFmtId="3" fontId="2" fillId="6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3" fontId="2" fillId="35" borderId="12" xfId="0" applyNumberFormat="1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178" fontId="2" fillId="6" borderId="12" xfId="0" applyNumberFormat="1" applyFont="1" applyFill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horizontal="center" vertical="center" wrapText="1"/>
    </xf>
    <xf numFmtId="178" fontId="3" fillId="34" borderId="12" xfId="0" applyNumberFormat="1" applyFont="1" applyFill="1" applyBorder="1" applyAlignment="1">
      <alignment horizontal="center" vertical="center" wrapText="1"/>
    </xf>
    <xf numFmtId="178" fontId="2" fillId="35" borderId="12" xfId="0" applyNumberFormat="1" applyFont="1" applyFill="1" applyBorder="1" applyAlignment="1">
      <alignment horizontal="center" vertical="center" wrapText="1"/>
    </xf>
    <xf numFmtId="178" fontId="3" fillId="32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/>
    </xf>
    <xf numFmtId="178" fontId="46" fillId="34" borderId="0" xfId="0" applyNumberFormat="1" applyFont="1" applyFill="1" applyAlignment="1">
      <alignment/>
    </xf>
    <xf numFmtId="178" fontId="4" fillId="0" borderId="14" xfId="0" applyNumberFormat="1" applyFont="1" applyBorder="1" applyAlignment="1">
      <alignment horizontal="center" vertical="top" wrapText="1"/>
    </xf>
    <xf numFmtId="178" fontId="46" fillId="0" borderId="0" xfId="0" applyNumberFormat="1" applyFont="1" applyAlignment="1">
      <alignment horizontal="right" vertical="top" wrapText="1"/>
    </xf>
    <xf numFmtId="3" fontId="26" fillId="0" borderId="12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6" sqref="D36"/>
    </sheetView>
  </sheetViews>
  <sheetFormatPr defaultColWidth="9.00390625" defaultRowHeight="12.75"/>
  <cols>
    <col min="1" max="1" width="43.625" style="3" customWidth="1"/>
    <col min="2" max="2" width="11.25390625" style="12" customWidth="1"/>
    <col min="3" max="3" width="13.375" style="3" customWidth="1"/>
    <col min="4" max="4" width="13.875" style="3" customWidth="1"/>
    <col min="5" max="5" width="12.625" style="3" customWidth="1"/>
    <col min="6" max="6" width="13.25390625" style="3" customWidth="1"/>
    <col min="7" max="7" width="12.625" style="3" customWidth="1"/>
    <col min="8" max="8" width="11.875" style="3" customWidth="1"/>
    <col min="9" max="16384" width="9.125" style="5" customWidth="1"/>
  </cols>
  <sheetData>
    <row r="1" spans="1:8" ht="36" customHeight="1">
      <c r="A1" s="70" t="s">
        <v>136</v>
      </c>
      <c r="B1" s="70"/>
      <c r="C1" s="70"/>
      <c r="D1" s="70"/>
      <c r="E1" s="70"/>
      <c r="F1" s="70"/>
      <c r="G1" s="70"/>
      <c r="H1" s="70"/>
    </row>
    <row r="2" spans="1:8" ht="63.75">
      <c r="A2" s="23" t="s">
        <v>0</v>
      </c>
      <c r="B2" s="24" t="s">
        <v>1</v>
      </c>
      <c r="C2" s="25" t="s">
        <v>127</v>
      </c>
      <c r="D2" s="25" t="s">
        <v>137</v>
      </c>
      <c r="E2" s="25" t="s">
        <v>138</v>
      </c>
      <c r="F2" s="25" t="s">
        <v>139</v>
      </c>
      <c r="G2" s="25" t="s">
        <v>128</v>
      </c>
      <c r="H2" s="25" t="s">
        <v>129</v>
      </c>
    </row>
    <row r="3" spans="1:8" ht="21" customHeight="1">
      <c r="A3" s="32" t="s">
        <v>77</v>
      </c>
      <c r="B3" s="38">
        <v>10000</v>
      </c>
      <c r="C3" s="27">
        <f>C4+C6+C8+C13+C15+C17+C20+C23+C27+C29+C31+C34</f>
        <v>283522.5</v>
      </c>
      <c r="D3" s="27">
        <f>D4+D6+D8+D13+D15+D17+D20+D23+D27+D29+D31+D34</f>
        <v>277762.2</v>
      </c>
      <c r="E3" s="27">
        <f>D3/C3*100</f>
        <v>97.96830939343438</v>
      </c>
      <c r="F3" s="27">
        <f>F4+F6+F8+F13+F15+F17+F20+F23+F27+F29+F31+F34</f>
        <v>340526.89999999997</v>
      </c>
      <c r="G3" s="27">
        <f aca="true" t="shared" si="0" ref="G3:G35">D3-F3</f>
        <v>-62764.69999999995</v>
      </c>
      <c r="H3" s="27">
        <f>D3/F3*100</f>
        <v>81.5683577420756</v>
      </c>
    </row>
    <row r="4" spans="1:8" ht="13.5">
      <c r="A4" s="33" t="s">
        <v>78</v>
      </c>
      <c r="B4" s="39">
        <v>10100</v>
      </c>
      <c r="C4" s="28">
        <f>C5</f>
        <v>230192.3</v>
      </c>
      <c r="D4" s="28">
        <f>D5</f>
        <v>223744.8</v>
      </c>
      <c r="E4" s="44">
        <f aca="true" t="shared" si="1" ref="E4:E43">D4/C4*100</f>
        <v>97.19908094232518</v>
      </c>
      <c r="F4" s="28">
        <f>F5</f>
        <v>282664.7</v>
      </c>
      <c r="G4" s="28">
        <f t="shared" si="0"/>
        <v>-58919.90000000002</v>
      </c>
      <c r="H4" s="45">
        <f aca="true" t="shared" si="2" ref="H4:H43">D4/F4*100</f>
        <v>79.15555072847795</v>
      </c>
    </row>
    <row r="5" spans="1:8" ht="12.75">
      <c r="A5" s="34" t="s">
        <v>79</v>
      </c>
      <c r="B5" s="40">
        <v>10102</v>
      </c>
      <c r="C5" s="29">
        <v>230192.3</v>
      </c>
      <c r="D5" s="29">
        <v>223744.8</v>
      </c>
      <c r="E5" s="13">
        <f t="shared" si="1"/>
        <v>97.19908094232518</v>
      </c>
      <c r="F5" s="29">
        <v>282664.7</v>
      </c>
      <c r="G5" s="29">
        <f t="shared" si="0"/>
        <v>-58919.90000000002</v>
      </c>
      <c r="H5" s="29">
        <f t="shared" si="2"/>
        <v>79.15555072847795</v>
      </c>
    </row>
    <row r="6" spans="1:8" ht="27">
      <c r="A6" s="33" t="s">
        <v>80</v>
      </c>
      <c r="B6" s="39">
        <v>10300</v>
      </c>
      <c r="C6" s="28">
        <f>C7</f>
        <v>7241.6</v>
      </c>
      <c r="D6" s="28">
        <f>D7</f>
        <v>7380.8</v>
      </c>
      <c r="E6" s="45">
        <f t="shared" si="1"/>
        <v>101.92222713212549</v>
      </c>
      <c r="F6" s="28">
        <f>F7</f>
        <v>6389.6</v>
      </c>
      <c r="G6" s="28">
        <f t="shared" si="0"/>
        <v>991.1999999999998</v>
      </c>
      <c r="H6" s="29">
        <f t="shared" si="2"/>
        <v>115.51270815074494</v>
      </c>
    </row>
    <row r="7" spans="1:8" ht="12.75">
      <c r="A7" s="34" t="s">
        <v>81</v>
      </c>
      <c r="B7" s="40">
        <v>10302</v>
      </c>
      <c r="C7" s="29">
        <v>7241.6</v>
      </c>
      <c r="D7" s="29">
        <v>7380.8</v>
      </c>
      <c r="E7" s="13">
        <f t="shared" si="1"/>
        <v>101.92222713212549</v>
      </c>
      <c r="F7" s="29">
        <v>6389.6</v>
      </c>
      <c r="G7" s="29">
        <f t="shared" si="0"/>
        <v>991.1999999999998</v>
      </c>
      <c r="H7" s="29">
        <f t="shared" si="2"/>
        <v>115.51270815074494</v>
      </c>
    </row>
    <row r="8" spans="1:8" ht="13.5">
      <c r="A8" s="33" t="s">
        <v>82</v>
      </c>
      <c r="B8" s="39">
        <v>10500</v>
      </c>
      <c r="C8" s="28">
        <f>C9+C10+C11+C12</f>
        <v>26305.1</v>
      </c>
      <c r="D8" s="28">
        <f>D9+D10+D11+D12</f>
        <v>18266.7</v>
      </c>
      <c r="E8" s="44">
        <f t="shared" si="1"/>
        <v>69.44166720521878</v>
      </c>
      <c r="F8" s="28">
        <f>F10+F11+F12</f>
        <v>20365.9</v>
      </c>
      <c r="G8" s="28">
        <f t="shared" si="0"/>
        <v>-2099.2000000000007</v>
      </c>
      <c r="H8" s="45">
        <f t="shared" si="2"/>
        <v>89.69257435222602</v>
      </c>
    </row>
    <row r="9" spans="1:8" ht="25.5">
      <c r="A9" s="34" t="s">
        <v>133</v>
      </c>
      <c r="B9" s="41">
        <v>10501</v>
      </c>
      <c r="C9" s="13">
        <v>7756.8</v>
      </c>
      <c r="D9" s="13">
        <v>9833.7</v>
      </c>
      <c r="E9" s="13">
        <f t="shared" si="1"/>
        <v>126.77521658415843</v>
      </c>
      <c r="F9" s="13">
        <v>0</v>
      </c>
      <c r="G9" s="46">
        <f t="shared" si="0"/>
        <v>9833.7</v>
      </c>
      <c r="H9" s="29"/>
    </row>
    <row r="10" spans="1:8" ht="12.75">
      <c r="A10" s="34" t="s">
        <v>83</v>
      </c>
      <c r="B10" s="40">
        <v>10502</v>
      </c>
      <c r="C10" s="29">
        <v>3613.3</v>
      </c>
      <c r="D10" s="29">
        <v>3478.8</v>
      </c>
      <c r="E10" s="13">
        <f t="shared" si="1"/>
        <v>96.27764093764702</v>
      </c>
      <c r="F10" s="29">
        <v>14129.8</v>
      </c>
      <c r="G10" s="29">
        <f t="shared" si="0"/>
        <v>-10651</v>
      </c>
      <c r="H10" s="29">
        <f t="shared" si="2"/>
        <v>24.620306019901204</v>
      </c>
    </row>
    <row r="11" spans="1:8" ht="12.75">
      <c r="A11" s="34" t="s">
        <v>84</v>
      </c>
      <c r="B11" s="40">
        <v>10503</v>
      </c>
      <c r="C11" s="29">
        <v>753.6</v>
      </c>
      <c r="D11" s="29">
        <v>873.8</v>
      </c>
      <c r="E11" s="13">
        <f t="shared" si="1"/>
        <v>115.95010615711251</v>
      </c>
      <c r="F11" s="29">
        <v>698.6</v>
      </c>
      <c r="G11" s="29">
        <f t="shared" si="0"/>
        <v>175.19999999999993</v>
      </c>
      <c r="H11" s="29">
        <f t="shared" si="2"/>
        <v>125.07872888634411</v>
      </c>
    </row>
    <row r="12" spans="1:8" ht="12.75">
      <c r="A12" s="34" t="s">
        <v>85</v>
      </c>
      <c r="B12" s="40">
        <v>10504</v>
      </c>
      <c r="C12" s="29">
        <v>14181.4</v>
      </c>
      <c r="D12" s="29">
        <v>4080.4</v>
      </c>
      <c r="E12" s="13">
        <f t="shared" si="1"/>
        <v>28.77289971370951</v>
      </c>
      <c r="F12" s="29">
        <v>5537.5</v>
      </c>
      <c r="G12" s="29">
        <f t="shared" si="0"/>
        <v>-1457.1</v>
      </c>
      <c r="H12" s="29">
        <f t="shared" si="2"/>
        <v>73.68668171557562</v>
      </c>
    </row>
    <row r="13" spans="1:8" ht="13.5">
      <c r="A13" s="33" t="s">
        <v>86</v>
      </c>
      <c r="B13" s="39">
        <v>10600</v>
      </c>
      <c r="C13" s="28">
        <f>C14</f>
        <v>122.8</v>
      </c>
      <c r="D13" s="28">
        <f>D14</f>
        <v>70</v>
      </c>
      <c r="E13" s="13">
        <f t="shared" si="1"/>
        <v>57.00325732899023</v>
      </c>
      <c r="F13" s="28">
        <f>F14</f>
        <v>168</v>
      </c>
      <c r="G13" s="28">
        <f t="shared" si="0"/>
        <v>-98</v>
      </c>
      <c r="H13" s="45">
        <f t="shared" si="2"/>
        <v>41.66666666666667</v>
      </c>
    </row>
    <row r="14" spans="1:8" ht="12.75">
      <c r="A14" s="34" t="s">
        <v>87</v>
      </c>
      <c r="B14" s="40">
        <v>10605</v>
      </c>
      <c r="C14" s="29">
        <v>122.8</v>
      </c>
      <c r="D14" s="29">
        <v>70</v>
      </c>
      <c r="E14" s="13">
        <f t="shared" si="1"/>
        <v>57.00325732899023</v>
      </c>
      <c r="F14" s="29">
        <v>168</v>
      </c>
      <c r="G14" s="29">
        <f t="shared" si="0"/>
        <v>-98</v>
      </c>
      <c r="H14" s="29">
        <f t="shared" si="2"/>
        <v>41.66666666666667</v>
      </c>
    </row>
    <row r="15" spans="1:8" ht="40.5">
      <c r="A15" s="33" t="s">
        <v>88</v>
      </c>
      <c r="B15" s="39">
        <v>10700</v>
      </c>
      <c r="C15" s="28">
        <f>C16</f>
        <v>1586.7</v>
      </c>
      <c r="D15" s="28">
        <f>D16</f>
        <v>3516.6</v>
      </c>
      <c r="E15" s="28">
        <f t="shared" si="1"/>
        <v>221.62979769332574</v>
      </c>
      <c r="F15" s="28">
        <f>F16</f>
        <v>1596.1</v>
      </c>
      <c r="G15" s="28">
        <f t="shared" si="0"/>
        <v>1920.5</v>
      </c>
      <c r="H15" s="28">
        <f t="shared" si="2"/>
        <v>220.32454106885532</v>
      </c>
    </row>
    <row r="16" spans="1:8" ht="25.5">
      <c r="A16" s="34" t="s">
        <v>89</v>
      </c>
      <c r="B16" s="40">
        <v>10701</v>
      </c>
      <c r="C16" s="29">
        <v>1586.7</v>
      </c>
      <c r="D16" s="29">
        <v>3516.6</v>
      </c>
      <c r="E16" s="29">
        <f>D16/C16*100</f>
        <v>221.62979769332574</v>
      </c>
      <c r="F16" s="29">
        <v>1596.1</v>
      </c>
      <c r="G16" s="29">
        <f t="shared" si="0"/>
        <v>1920.5</v>
      </c>
      <c r="H16" s="29">
        <f t="shared" si="2"/>
        <v>220.32454106885532</v>
      </c>
    </row>
    <row r="17" spans="1:8" ht="13.5">
      <c r="A17" s="33" t="s">
        <v>90</v>
      </c>
      <c r="B17" s="39">
        <v>10800</v>
      </c>
      <c r="C17" s="28">
        <f>C18+C19</f>
        <v>3853</v>
      </c>
      <c r="D17" s="28">
        <f>D18+D19</f>
        <v>4704</v>
      </c>
      <c r="E17" s="44">
        <f t="shared" si="1"/>
        <v>122.08668569945497</v>
      </c>
      <c r="F17" s="28">
        <f>F18+F19</f>
        <v>4600.6</v>
      </c>
      <c r="G17" s="28">
        <f t="shared" si="0"/>
        <v>103.39999999999964</v>
      </c>
      <c r="H17" s="45">
        <f t="shared" si="2"/>
        <v>102.24753293048732</v>
      </c>
    </row>
    <row r="18" spans="1:8" ht="25.5">
      <c r="A18" s="34" t="s">
        <v>91</v>
      </c>
      <c r="B18" s="40">
        <v>10803</v>
      </c>
      <c r="C18" s="29">
        <v>3848</v>
      </c>
      <c r="D18" s="29">
        <v>4704</v>
      </c>
      <c r="E18" s="29">
        <f t="shared" si="1"/>
        <v>122.24532224532226</v>
      </c>
      <c r="F18" s="29">
        <v>4590.6</v>
      </c>
      <c r="G18" s="29">
        <f t="shared" si="0"/>
        <v>113.39999999999964</v>
      </c>
      <c r="H18" s="29">
        <f t="shared" si="2"/>
        <v>102.47026532479413</v>
      </c>
    </row>
    <row r="19" spans="1:8" ht="25.5">
      <c r="A19" s="34" t="s">
        <v>120</v>
      </c>
      <c r="B19" s="40">
        <v>10807</v>
      </c>
      <c r="C19" s="29">
        <v>5</v>
      </c>
      <c r="D19" s="29">
        <v>0</v>
      </c>
      <c r="E19" s="29">
        <f t="shared" si="1"/>
        <v>0</v>
      </c>
      <c r="F19" s="29">
        <v>10</v>
      </c>
      <c r="G19" s="29">
        <f t="shared" si="0"/>
        <v>-10</v>
      </c>
      <c r="H19" s="29">
        <f t="shared" si="2"/>
        <v>0</v>
      </c>
    </row>
    <row r="20" spans="1:8" ht="27">
      <c r="A20" s="33" t="s">
        <v>92</v>
      </c>
      <c r="B20" s="39">
        <v>10900</v>
      </c>
      <c r="C20" s="28">
        <f>C21+C22</f>
        <v>4.8</v>
      </c>
      <c r="D20" s="28">
        <f>D21+D22</f>
        <v>1.9000000000000001</v>
      </c>
      <c r="E20" s="28">
        <f>D20/C20*100</f>
        <v>39.583333333333336</v>
      </c>
      <c r="F20" s="28">
        <f>F21+F22</f>
        <v>16.8</v>
      </c>
      <c r="G20" s="28">
        <f t="shared" si="0"/>
        <v>-14.9</v>
      </c>
      <c r="H20" s="29">
        <f t="shared" si="2"/>
        <v>11.30952380952381</v>
      </c>
    </row>
    <row r="21" spans="1:8" ht="12.75">
      <c r="A21" s="34" t="s">
        <v>93</v>
      </c>
      <c r="B21" s="40">
        <v>10906</v>
      </c>
      <c r="C21" s="29">
        <v>4.8</v>
      </c>
      <c r="D21" s="29">
        <v>1.8</v>
      </c>
      <c r="E21" s="13">
        <f t="shared" si="1"/>
        <v>37.5</v>
      </c>
      <c r="F21" s="29">
        <v>15.3</v>
      </c>
      <c r="G21" s="29">
        <f t="shared" si="0"/>
        <v>-13.5</v>
      </c>
      <c r="H21" s="29">
        <f t="shared" si="2"/>
        <v>11.76470588235294</v>
      </c>
    </row>
    <row r="22" spans="1:8" ht="25.5">
      <c r="A22" s="34" t="s">
        <v>94</v>
      </c>
      <c r="B22" s="40">
        <v>10907</v>
      </c>
      <c r="C22" s="29">
        <v>0</v>
      </c>
      <c r="D22" s="29">
        <v>0.1</v>
      </c>
      <c r="E22" s="29" t="s">
        <v>119</v>
      </c>
      <c r="F22" s="29">
        <v>1.5</v>
      </c>
      <c r="G22" s="29">
        <f t="shared" si="0"/>
        <v>-1.4</v>
      </c>
      <c r="H22" s="29">
        <f t="shared" si="2"/>
        <v>6.666666666666667</v>
      </c>
    </row>
    <row r="23" spans="1:8" ht="40.5">
      <c r="A23" s="33" t="s">
        <v>95</v>
      </c>
      <c r="B23" s="39">
        <v>11100</v>
      </c>
      <c r="C23" s="28">
        <f>C24+C25+C26</f>
        <v>9806.9</v>
      </c>
      <c r="D23" s="28">
        <f>D24+D25+D26</f>
        <v>11214.000000000002</v>
      </c>
      <c r="E23" s="28">
        <f t="shared" si="1"/>
        <v>114.34806105905028</v>
      </c>
      <c r="F23" s="28">
        <f>F24+F25+F26</f>
        <v>11413.4</v>
      </c>
      <c r="G23" s="28">
        <f t="shared" si="0"/>
        <v>-199.39999999999782</v>
      </c>
      <c r="H23" s="28">
        <f t="shared" si="2"/>
        <v>98.25293076559134</v>
      </c>
    </row>
    <row r="24" spans="1:8" ht="25.5">
      <c r="A24" s="34" t="s">
        <v>96</v>
      </c>
      <c r="B24" s="40">
        <v>11105</v>
      </c>
      <c r="C24" s="29">
        <v>8034.4</v>
      </c>
      <c r="D24" s="29">
        <v>9355.7</v>
      </c>
      <c r="E24" s="29">
        <f t="shared" si="1"/>
        <v>116.44553420292742</v>
      </c>
      <c r="F24" s="29">
        <v>9422.8</v>
      </c>
      <c r="G24" s="29">
        <f t="shared" si="0"/>
        <v>-67.09999999999854</v>
      </c>
      <c r="H24" s="29">
        <f t="shared" si="2"/>
        <v>99.28789744025131</v>
      </c>
    </row>
    <row r="25" spans="1:8" ht="12.75">
      <c r="A25" s="34" t="s">
        <v>97</v>
      </c>
      <c r="B25" s="40">
        <v>11105</v>
      </c>
      <c r="C25" s="29">
        <v>1672.5</v>
      </c>
      <c r="D25" s="29">
        <v>1784.6</v>
      </c>
      <c r="E25" s="13">
        <f t="shared" si="1"/>
        <v>106.70254110612854</v>
      </c>
      <c r="F25" s="29">
        <v>1578.6</v>
      </c>
      <c r="G25" s="29">
        <f t="shared" si="0"/>
        <v>206</v>
      </c>
      <c r="H25" s="29">
        <f t="shared" si="2"/>
        <v>113.04953756493094</v>
      </c>
    </row>
    <row r="26" spans="1:8" ht="12.75">
      <c r="A26" s="34" t="s">
        <v>98</v>
      </c>
      <c r="B26" s="40">
        <v>11107</v>
      </c>
      <c r="C26" s="29">
        <v>100</v>
      </c>
      <c r="D26" s="29">
        <v>73.7</v>
      </c>
      <c r="E26" s="13">
        <f t="shared" si="1"/>
        <v>73.7</v>
      </c>
      <c r="F26" s="29">
        <v>412</v>
      </c>
      <c r="G26" s="29">
        <f t="shared" si="0"/>
        <v>-338.3</v>
      </c>
      <c r="H26" s="29">
        <f t="shared" si="2"/>
        <v>17.888349514563107</v>
      </c>
    </row>
    <row r="27" spans="1:8" ht="27">
      <c r="A27" s="33" t="s">
        <v>99</v>
      </c>
      <c r="B27" s="39">
        <v>11200</v>
      </c>
      <c r="C27" s="28">
        <f>C28</f>
        <v>2287.1</v>
      </c>
      <c r="D27" s="28">
        <f>D28</f>
        <v>812.5</v>
      </c>
      <c r="E27" s="28">
        <f t="shared" si="1"/>
        <v>35.52533776398059</v>
      </c>
      <c r="F27" s="28">
        <f>F28</f>
        <v>2630</v>
      </c>
      <c r="G27" s="28">
        <f t="shared" si="0"/>
        <v>-1817.5</v>
      </c>
      <c r="H27" s="28">
        <f t="shared" si="2"/>
        <v>30.893536121673005</v>
      </c>
    </row>
    <row r="28" spans="1:8" ht="25.5">
      <c r="A28" s="34" t="s">
        <v>100</v>
      </c>
      <c r="B28" s="40">
        <v>11201</v>
      </c>
      <c r="C28" s="29">
        <v>2287.1</v>
      </c>
      <c r="D28" s="29">
        <v>812.5</v>
      </c>
      <c r="E28" s="29">
        <f t="shared" si="1"/>
        <v>35.52533776398059</v>
      </c>
      <c r="F28" s="29">
        <v>2630</v>
      </c>
      <c r="G28" s="29">
        <f t="shared" si="0"/>
        <v>-1817.5</v>
      </c>
      <c r="H28" s="29">
        <f t="shared" si="2"/>
        <v>30.893536121673005</v>
      </c>
    </row>
    <row r="29" spans="1:8" ht="45.75" customHeight="1">
      <c r="A29" s="35" t="s">
        <v>118</v>
      </c>
      <c r="B29" s="39">
        <v>11300</v>
      </c>
      <c r="C29" s="28">
        <f>C30</f>
        <v>300</v>
      </c>
      <c r="D29" s="28">
        <f>D30</f>
        <v>229.9</v>
      </c>
      <c r="E29" s="45">
        <f>D29/C29*100</f>
        <v>76.63333333333333</v>
      </c>
      <c r="F29" s="28">
        <f>F30</f>
        <v>326.9</v>
      </c>
      <c r="G29" s="28">
        <f t="shared" si="0"/>
        <v>-96.99999999999997</v>
      </c>
      <c r="H29" s="45">
        <f t="shared" si="2"/>
        <v>70.32731722239217</v>
      </c>
    </row>
    <row r="30" spans="1:8" ht="25.5">
      <c r="A30" s="34" t="s">
        <v>117</v>
      </c>
      <c r="B30" s="40">
        <v>11302</v>
      </c>
      <c r="C30" s="29">
        <v>300</v>
      </c>
      <c r="D30" s="29">
        <v>229.9</v>
      </c>
      <c r="E30" s="29">
        <f t="shared" si="1"/>
        <v>76.63333333333333</v>
      </c>
      <c r="F30" s="29">
        <v>326.9</v>
      </c>
      <c r="G30" s="29">
        <f t="shared" si="0"/>
        <v>-96.99999999999997</v>
      </c>
      <c r="H30" s="29">
        <f t="shared" si="2"/>
        <v>70.32731722239217</v>
      </c>
    </row>
    <row r="31" spans="1:8" ht="27">
      <c r="A31" s="33" t="s">
        <v>101</v>
      </c>
      <c r="B31" s="39">
        <v>11400</v>
      </c>
      <c r="C31" s="28">
        <f>C33</f>
        <v>299.7</v>
      </c>
      <c r="D31" s="28">
        <f>D33</f>
        <v>5103.8</v>
      </c>
      <c r="E31" s="28">
        <f t="shared" si="1"/>
        <v>1702.9696363029695</v>
      </c>
      <c r="F31" s="28">
        <f>F32+F33</f>
        <v>8161.3</v>
      </c>
      <c r="G31" s="28">
        <f t="shared" si="0"/>
        <v>-3057.5</v>
      </c>
      <c r="H31" s="28">
        <f t="shared" si="2"/>
        <v>62.536605687819346</v>
      </c>
    </row>
    <row r="32" spans="1:8" ht="25.5">
      <c r="A32" s="34" t="s">
        <v>140</v>
      </c>
      <c r="B32" s="72">
        <v>11400</v>
      </c>
      <c r="C32" s="29">
        <v>0</v>
      </c>
      <c r="D32" s="29">
        <v>0</v>
      </c>
      <c r="E32" s="29" t="s">
        <v>119</v>
      </c>
      <c r="F32" s="29">
        <v>1049.7</v>
      </c>
      <c r="G32" s="29">
        <f t="shared" si="0"/>
        <v>-1049.7</v>
      </c>
      <c r="H32" s="29">
        <f t="shared" si="2"/>
        <v>0</v>
      </c>
    </row>
    <row r="33" spans="1:8" ht="38.25">
      <c r="A33" s="34" t="s">
        <v>121</v>
      </c>
      <c r="B33" s="40">
        <v>11406</v>
      </c>
      <c r="C33" s="29">
        <v>299.7</v>
      </c>
      <c r="D33" s="29">
        <v>5103.8</v>
      </c>
      <c r="E33" s="29">
        <f t="shared" si="1"/>
        <v>1702.9696363029695</v>
      </c>
      <c r="F33" s="29">
        <v>7111.6</v>
      </c>
      <c r="G33" s="29">
        <f t="shared" si="0"/>
        <v>-2007.8000000000002</v>
      </c>
      <c r="H33" s="29">
        <f t="shared" si="2"/>
        <v>71.76725350132178</v>
      </c>
    </row>
    <row r="34" spans="1:8" ht="27">
      <c r="A34" s="33" t="s">
        <v>102</v>
      </c>
      <c r="B34" s="39">
        <v>11600</v>
      </c>
      <c r="C34" s="28">
        <v>1522.5</v>
      </c>
      <c r="D34" s="28">
        <v>2717.2</v>
      </c>
      <c r="E34" s="28">
        <f t="shared" si="1"/>
        <v>178.46962233169128</v>
      </c>
      <c r="F34" s="28">
        <v>2193.6</v>
      </c>
      <c r="G34" s="28">
        <f t="shared" si="0"/>
        <v>523.5999999999999</v>
      </c>
      <c r="H34" s="28">
        <f t="shared" si="2"/>
        <v>123.86943836615609</v>
      </c>
    </row>
    <row r="35" spans="1:8" ht="12.75">
      <c r="A35" s="36" t="s">
        <v>103</v>
      </c>
      <c r="B35" s="42">
        <v>20000</v>
      </c>
      <c r="C35" s="30">
        <f>C36+C41+C42</f>
        <v>595790.1</v>
      </c>
      <c r="D35" s="30">
        <f>D36+D41+D42</f>
        <v>591809</v>
      </c>
      <c r="E35" s="30">
        <f t="shared" si="1"/>
        <v>99.33179487205311</v>
      </c>
      <c r="F35" s="30">
        <f>F36+F41+F42</f>
        <v>483760.10000000003</v>
      </c>
      <c r="G35" s="47">
        <f t="shared" si="0"/>
        <v>108048.89999999997</v>
      </c>
      <c r="H35" s="47">
        <f t="shared" si="2"/>
        <v>122.33522359533164</v>
      </c>
    </row>
    <row r="36" spans="1:8" ht="25.5">
      <c r="A36" s="34" t="s">
        <v>104</v>
      </c>
      <c r="B36" s="40">
        <v>20200</v>
      </c>
      <c r="C36" s="29">
        <f>C37+C38+C39+C40</f>
        <v>595790.1</v>
      </c>
      <c r="D36" s="29">
        <f>D37+D38+D39+D40</f>
        <v>591710.7999999999</v>
      </c>
      <c r="E36" s="29">
        <f t="shared" si="1"/>
        <v>99.31531255722442</v>
      </c>
      <c r="F36" s="29">
        <f>F37+F38+F39+F40</f>
        <v>483760.10000000003</v>
      </c>
      <c r="G36" s="29">
        <f aca="true" t="shared" si="3" ref="G36:G42">D36-F36</f>
        <v>107950.6999999999</v>
      </c>
      <c r="H36" s="29">
        <f t="shared" si="2"/>
        <v>122.31492427754995</v>
      </c>
    </row>
    <row r="37" spans="1:8" ht="12.75">
      <c r="A37" s="34" t="s">
        <v>132</v>
      </c>
      <c r="B37" s="40">
        <v>20201</v>
      </c>
      <c r="C37" s="29">
        <v>90502.5</v>
      </c>
      <c r="D37" s="29">
        <v>90502.5</v>
      </c>
      <c r="E37" s="29">
        <f t="shared" si="1"/>
        <v>100</v>
      </c>
      <c r="F37" s="29">
        <v>77258.5</v>
      </c>
      <c r="G37" s="29">
        <f t="shared" si="3"/>
        <v>13244</v>
      </c>
      <c r="H37" s="29">
        <f t="shared" si="2"/>
        <v>117.14245034526944</v>
      </c>
    </row>
    <row r="38" spans="1:8" ht="12.75">
      <c r="A38" s="34" t="s">
        <v>105</v>
      </c>
      <c r="B38" s="40">
        <v>20202</v>
      </c>
      <c r="C38" s="29">
        <v>99830.8</v>
      </c>
      <c r="D38" s="29">
        <v>96335.6</v>
      </c>
      <c r="E38" s="29">
        <f>D38/C38*100</f>
        <v>96.49887609835842</v>
      </c>
      <c r="F38" s="29">
        <v>51166.1</v>
      </c>
      <c r="G38" s="29">
        <f t="shared" si="3"/>
        <v>45169.50000000001</v>
      </c>
      <c r="H38" s="29">
        <f t="shared" si="2"/>
        <v>188.28013078972214</v>
      </c>
    </row>
    <row r="39" spans="1:8" ht="12.75">
      <c r="A39" s="34" t="s">
        <v>106</v>
      </c>
      <c r="B39" s="40">
        <v>20203</v>
      </c>
      <c r="C39" s="29">
        <v>390541.7</v>
      </c>
      <c r="D39" s="29">
        <v>389957.6</v>
      </c>
      <c r="E39" s="29">
        <f t="shared" si="1"/>
        <v>99.85043850631058</v>
      </c>
      <c r="F39" s="29">
        <v>354668.8</v>
      </c>
      <c r="G39" s="29">
        <f t="shared" si="3"/>
        <v>35288.79999999999</v>
      </c>
      <c r="H39" s="29">
        <f t="shared" si="2"/>
        <v>109.9497897757006</v>
      </c>
    </row>
    <row r="40" spans="1:8" ht="12.75">
      <c r="A40" s="34" t="s">
        <v>107</v>
      </c>
      <c r="B40" s="40">
        <v>20204</v>
      </c>
      <c r="C40" s="29">
        <v>14915.1</v>
      </c>
      <c r="D40" s="29">
        <v>14915.1</v>
      </c>
      <c r="E40" s="29">
        <f t="shared" si="1"/>
        <v>100</v>
      </c>
      <c r="F40" s="29">
        <v>666.7</v>
      </c>
      <c r="G40" s="29">
        <f t="shared" si="3"/>
        <v>14248.4</v>
      </c>
      <c r="H40" s="29">
        <f t="shared" si="2"/>
        <v>2237.153142342883</v>
      </c>
    </row>
    <row r="41" spans="1:8" ht="25.5">
      <c r="A41" s="34" t="s">
        <v>122</v>
      </c>
      <c r="B41" s="40">
        <v>21800</v>
      </c>
      <c r="C41" s="29">
        <v>0</v>
      </c>
      <c r="D41" s="29">
        <v>1604.9</v>
      </c>
      <c r="E41" s="29" t="s">
        <v>119</v>
      </c>
      <c r="F41" s="29">
        <v>0</v>
      </c>
      <c r="G41" s="29">
        <f t="shared" si="3"/>
        <v>1604.9</v>
      </c>
      <c r="H41" s="29" t="s">
        <v>119</v>
      </c>
    </row>
    <row r="42" spans="1:8" ht="39" customHeight="1">
      <c r="A42" s="34" t="s">
        <v>123</v>
      </c>
      <c r="B42" s="40">
        <v>21900</v>
      </c>
      <c r="C42" s="29">
        <v>0</v>
      </c>
      <c r="D42" s="29">
        <v>-1506.7</v>
      </c>
      <c r="E42" s="45" t="s">
        <v>119</v>
      </c>
      <c r="F42" s="29">
        <v>0</v>
      </c>
      <c r="G42" s="29">
        <f t="shared" si="3"/>
        <v>-1506.7</v>
      </c>
      <c r="H42" s="29" t="s">
        <v>119</v>
      </c>
    </row>
    <row r="43" spans="1:8" ht="14.25">
      <c r="A43" s="37" t="s">
        <v>108</v>
      </c>
      <c r="B43" s="43">
        <v>85000</v>
      </c>
      <c r="C43" s="31">
        <f>C35+C3</f>
        <v>879312.6</v>
      </c>
      <c r="D43" s="31">
        <f>D35+D3</f>
        <v>869571.2</v>
      </c>
      <c r="E43" s="31">
        <f t="shared" si="1"/>
        <v>98.89215735109448</v>
      </c>
      <c r="F43" s="31">
        <f>F35+F3</f>
        <v>824287</v>
      </c>
      <c r="G43" s="48">
        <f>D43-F43</f>
        <v>45284.19999999995</v>
      </c>
      <c r="H43" s="49">
        <f t="shared" si="2"/>
        <v>105.49374186418079</v>
      </c>
    </row>
    <row r="44" spans="1:8" ht="12.75">
      <c r="A44" s="20" t="s">
        <v>2</v>
      </c>
      <c r="B44" s="51"/>
      <c r="C44" s="2"/>
      <c r="D44" s="2"/>
      <c r="E44" s="2"/>
      <c r="F44" s="2"/>
      <c r="G44" s="4"/>
      <c r="H44" s="2"/>
    </row>
    <row r="45" spans="1:8" ht="12.75">
      <c r="A45" s="14" t="s">
        <v>3</v>
      </c>
      <c r="B45" s="52" t="s">
        <v>4</v>
      </c>
      <c r="C45" s="63">
        <f>SUM(C46:C53)</f>
        <v>71216.4</v>
      </c>
      <c r="D45" s="63">
        <f>SUM(D46:D53)</f>
        <v>67849.9</v>
      </c>
      <c r="E45" s="63">
        <f>D45/C45*100</f>
        <v>95.27285849888509</v>
      </c>
      <c r="F45" s="63">
        <f>SUM(F46:F53)</f>
        <v>69680.9</v>
      </c>
      <c r="G45" s="63">
        <f>SUM(G46:G53)</f>
        <v>-1831</v>
      </c>
      <c r="H45" s="63">
        <f>D45/F45*100</f>
        <v>97.37230718891404</v>
      </c>
    </row>
    <row r="46" spans="1:8" ht="42" customHeight="1">
      <c r="A46" s="15" t="s">
        <v>110</v>
      </c>
      <c r="B46" s="53" t="s">
        <v>111</v>
      </c>
      <c r="C46" s="13">
        <v>2762.6</v>
      </c>
      <c r="D46" s="13">
        <v>2762.6</v>
      </c>
      <c r="E46" s="13">
        <f>D46/C46*100</f>
        <v>100</v>
      </c>
      <c r="F46" s="13">
        <v>2337.3</v>
      </c>
      <c r="G46" s="13">
        <f>D46-F46</f>
        <v>425.2999999999997</v>
      </c>
      <c r="H46" s="65">
        <f aca="true" t="shared" si="4" ref="H46:H51">D46/F46*100</f>
        <v>118.19620930133058</v>
      </c>
    </row>
    <row r="47" spans="1:8" ht="51">
      <c r="A47" s="16" t="s">
        <v>5</v>
      </c>
      <c r="B47" s="54" t="s">
        <v>6</v>
      </c>
      <c r="C47" s="62">
        <v>5557.9</v>
      </c>
      <c r="D47" s="68">
        <v>5455.1</v>
      </c>
      <c r="E47" s="13">
        <f aca="true" t="shared" si="5" ref="E47:E53">D47/C47*100</f>
        <v>98.15038053941238</v>
      </c>
      <c r="F47" s="62">
        <v>5436.6</v>
      </c>
      <c r="G47" s="13">
        <f aca="true" t="shared" si="6" ref="G47:G53">D47-F47</f>
        <v>18.5</v>
      </c>
      <c r="H47" s="65">
        <f t="shared" si="4"/>
        <v>100.34028620829194</v>
      </c>
    </row>
    <row r="48" spans="1:8" ht="51">
      <c r="A48" s="16" t="s">
        <v>7</v>
      </c>
      <c r="B48" s="54" t="s">
        <v>8</v>
      </c>
      <c r="C48" s="62">
        <v>30460.4</v>
      </c>
      <c r="D48" s="68">
        <v>29752</v>
      </c>
      <c r="E48" s="13">
        <f t="shared" si="5"/>
        <v>97.67435752649341</v>
      </c>
      <c r="F48" s="62">
        <v>27633.6</v>
      </c>
      <c r="G48" s="13">
        <f t="shared" si="6"/>
        <v>2118.4000000000015</v>
      </c>
      <c r="H48" s="65">
        <f t="shared" si="4"/>
        <v>107.66602976087083</v>
      </c>
    </row>
    <row r="49" spans="1:8" ht="12.75">
      <c r="A49" s="16" t="s">
        <v>64</v>
      </c>
      <c r="B49" s="55" t="s">
        <v>65</v>
      </c>
      <c r="C49" s="62">
        <v>3.3</v>
      </c>
      <c r="D49" s="68">
        <v>3.3</v>
      </c>
      <c r="E49" s="13">
        <f t="shared" si="5"/>
        <v>100</v>
      </c>
      <c r="F49" s="62">
        <v>3.6</v>
      </c>
      <c r="G49" s="13">
        <f t="shared" si="6"/>
        <v>-0.30000000000000027</v>
      </c>
      <c r="H49" s="65">
        <f t="shared" si="4"/>
        <v>91.66666666666666</v>
      </c>
    </row>
    <row r="50" spans="1:8" ht="38.25">
      <c r="A50" s="16" t="s">
        <v>9</v>
      </c>
      <c r="B50" s="54" t="s">
        <v>10</v>
      </c>
      <c r="C50" s="62">
        <v>11253.1</v>
      </c>
      <c r="D50" s="68">
        <v>10989.3</v>
      </c>
      <c r="E50" s="13">
        <f t="shared" si="5"/>
        <v>97.6557570802712</v>
      </c>
      <c r="F50" s="62">
        <v>10989.7</v>
      </c>
      <c r="G50" s="13">
        <f t="shared" si="6"/>
        <v>-0.4000000000014552</v>
      </c>
      <c r="H50" s="65">
        <f t="shared" si="4"/>
        <v>99.99636022821367</v>
      </c>
    </row>
    <row r="51" spans="1:8" ht="12.75">
      <c r="A51" s="16" t="s">
        <v>130</v>
      </c>
      <c r="B51" s="55" t="s">
        <v>131</v>
      </c>
      <c r="C51" s="62">
        <v>2300</v>
      </c>
      <c r="D51" s="62">
        <v>2300</v>
      </c>
      <c r="E51" s="13">
        <f t="shared" si="5"/>
        <v>100</v>
      </c>
      <c r="F51" s="62">
        <v>23280.1</v>
      </c>
      <c r="G51" s="13">
        <f t="shared" si="6"/>
        <v>-20980.1</v>
      </c>
      <c r="H51" s="65">
        <f t="shared" si="4"/>
        <v>9.87968264741131</v>
      </c>
    </row>
    <row r="52" spans="1:8" ht="12.75">
      <c r="A52" s="16" t="s">
        <v>11</v>
      </c>
      <c r="B52" s="54" t="s">
        <v>48</v>
      </c>
      <c r="C52" s="62">
        <v>1428.6</v>
      </c>
      <c r="D52" s="62">
        <v>0</v>
      </c>
      <c r="E52" s="13">
        <f t="shared" si="5"/>
        <v>0</v>
      </c>
      <c r="F52" s="62">
        <v>0</v>
      </c>
      <c r="G52" s="13">
        <f t="shared" si="6"/>
        <v>0</v>
      </c>
      <c r="H52" s="65">
        <v>0</v>
      </c>
    </row>
    <row r="53" spans="1:8" ht="12.75">
      <c r="A53" s="16" t="s">
        <v>12</v>
      </c>
      <c r="B53" s="54" t="s">
        <v>50</v>
      </c>
      <c r="C53" s="62">
        <v>17450.5</v>
      </c>
      <c r="D53" s="62">
        <v>16587.6</v>
      </c>
      <c r="E53" s="13">
        <f t="shared" si="5"/>
        <v>95.05515601272168</v>
      </c>
      <c r="F53" s="62">
        <v>0</v>
      </c>
      <c r="G53" s="13">
        <f t="shared" si="6"/>
        <v>16587.6</v>
      </c>
      <c r="H53" s="65">
        <v>0</v>
      </c>
    </row>
    <row r="54" spans="1:8" ht="12.75">
      <c r="A54" s="17" t="s">
        <v>74</v>
      </c>
      <c r="B54" s="56" t="s">
        <v>71</v>
      </c>
      <c r="C54" s="64">
        <f>SUM(C55:C55)</f>
        <v>61</v>
      </c>
      <c r="D54" s="64">
        <f>SUM(D55:D55)</f>
        <v>61</v>
      </c>
      <c r="E54" s="64">
        <f>D54/C54*100</f>
        <v>100</v>
      </c>
      <c r="F54" s="64">
        <f>SUM(F55:F55)</f>
        <v>32.8</v>
      </c>
      <c r="G54" s="64">
        <f>SUM(G55:G55)</f>
        <v>28.200000000000003</v>
      </c>
      <c r="H54" s="64">
        <f>D54/F54*100</f>
        <v>185.97560975609758</v>
      </c>
    </row>
    <row r="55" spans="1:8" ht="12.75">
      <c r="A55" s="16" t="s">
        <v>73</v>
      </c>
      <c r="B55" s="55" t="s">
        <v>72</v>
      </c>
      <c r="C55" s="62">
        <v>61</v>
      </c>
      <c r="D55" s="62">
        <v>61</v>
      </c>
      <c r="E55" s="62">
        <f>D55/C55*100</f>
        <v>100</v>
      </c>
      <c r="F55" s="62">
        <v>32.8</v>
      </c>
      <c r="G55" s="62">
        <f>D55-F55</f>
        <v>28.200000000000003</v>
      </c>
      <c r="H55" s="13">
        <f>D55/F55*100</f>
        <v>185.97560975609758</v>
      </c>
    </row>
    <row r="56" spans="1:8" ht="25.5">
      <c r="A56" s="17" t="s">
        <v>13</v>
      </c>
      <c r="B56" s="57" t="s">
        <v>14</v>
      </c>
      <c r="C56" s="64">
        <f>SUM(C58:C58)</f>
        <v>304.5</v>
      </c>
      <c r="D56" s="64">
        <f>SUM(D58:D58)</f>
        <v>49.8</v>
      </c>
      <c r="E56" s="64">
        <f>D56/C56*100</f>
        <v>16.354679802955662</v>
      </c>
      <c r="F56" s="64">
        <f>SUM(F57:F58)</f>
        <v>91</v>
      </c>
      <c r="G56" s="64">
        <f>SUM(G57:G58)</f>
        <v>-41.2</v>
      </c>
      <c r="H56" s="64">
        <f>D56/F56*100</f>
        <v>54.72527472527472</v>
      </c>
    </row>
    <row r="57" spans="1:8" s="69" customFormat="1" ht="12.75">
      <c r="A57" s="18" t="s">
        <v>142</v>
      </c>
      <c r="B57" s="55" t="s">
        <v>141</v>
      </c>
      <c r="C57" s="65">
        <v>0</v>
      </c>
      <c r="D57" s="65">
        <v>0</v>
      </c>
      <c r="E57" s="62">
        <v>0</v>
      </c>
      <c r="F57" s="65">
        <v>91</v>
      </c>
      <c r="G57" s="62">
        <f>D57-F57</f>
        <v>-91</v>
      </c>
      <c r="H57" s="65">
        <f>D57/F57*100</f>
        <v>0</v>
      </c>
    </row>
    <row r="58" spans="1:8" ht="38.25">
      <c r="A58" s="16" t="s">
        <v>135</v>
      </c>
      <c r="B58" s="55" t="s">
        <v>134</v>
      </c>
      <c r="C58" s="62">
        <v>304.5</v>
      </c>
      <c r="D58" s="62">
        <v>49.8</v>
      </c>
      <c r="E58" s="62">
        <f>D58/C58*100</f>
        <v>16.354679802955662</v>
      </c>
      <c r="F58" s="62">
        <v>0</v>
      </c>
      <c r="G58" s="62">
        <f>D58-F58</f>
        <v>49.8</v>
      </c>
      <c r="H58" s="65">
        <v>0</v>
      </c>
    </row>
    <row r="59" spans="1:8" ht="12.75">
      <c r="A59" s="17" t="s">
        <v>15</v>
      </c>
      <c r="B59" s="57" t="s">
        <v>16</v>
      </c>
      <c r="C59" s="64">
        <f>SUM(C60:C63)</f>
        <v>26337.3</v>
      </c>
      <c r="D59" s="64">
        <f>SUM(D60:D63)</f>
        <v>24820.8</v>
      </c>
      <c r="E59" s="64">
        <f>D59/C59*100</f>
        <v>94.24200658381838</v>
      </c>
      <c r="F59" s="64">
        <f>SUM(F60:F63)</f>
        <v>42091.2</v>
      </c>
      <c r="G59" s="64">
        <f>SUM(G60:G63)</f>
        <v>-17270.399999999998</v>
      </c>
      <c r="H59" s="64">
        <f aca="true" t="shared" si="7" ref="H59:H92">D59/F59*100</f>
        <v>58.96909567795644</v>
      </c>
    </row>
    <row r="60" spans="1:8" ht="12.75">
      <c r="A60" s="18" t="s">
        <v>112</v>
      </c>
      <c r="B60" s="58" t="s">
        <v>113</v>
      </c>
      <c r="C60" s="65">
        <v>200</v>
      </c>
      <c r="D60" s="65">
        <v>200</v>
      </c>
      <c r="E60" s="65">
        <f>D60/C60*100</f>
        <v>100</v>
      </c>
      <c r="F60" s="65">
        <v>200</v>
      </c>
      <c r="G60" s="65">
        <f>D60-F60</f>
        <v>0</v>
      </c>
      <c r="H60" s="65">
        <f>D60/F60*100</f>
        <v>100</v>
      </c>
    </row>
    <row r="61" spans="1:8" ht="12.75">
      <c r="A61" s="16" t="s">
        <v>17</v>
      </c>
      <c r="B61" s="54" t="s">
        <v>18</v>
      </c>
      <c r="C61" s="62">
        <v>5750</v>
      </c>
      <c r="D61" s="62">
        <v>5232.6</v>
      </c>
      <c r="E61" s="62">
        <f>D61/C61*100</f>
        <v>91.00173913043479</v>
      </c>
      <c r="F61" s="62">
        <v>5262.9</v>
      </c>
      <c r="G61" s="65">
        <f>D61-F61</f>
        <v>-30.299999999999272</v>
      </c>
      <c r="H61" s="65">
        <f>D61/F61*100</f>
        <v>99.42427178931769</v>
      </c>
    </row>
    <row r="62" spans="1:8" ht="12.75">
      <c r="A62" s="16" t="s">
        <v>109</v>
      </c>
      <c r="B62" s="54" t="s">
        <v>49</v>
      </c>
      <c r="C62" s="62">
        <v>19787.3</v>
      </c>
      <c r="D62" s="62">
        <v>18870.9</v>
      </c>
      <c r="E62" s="62">
        <f aca="true" t="shared" si="8" ref="E62:E92">D62/C62*100</f>
        <v>95.36874662030698</v>
      </c>
      <c r="F62" s="62">
        <v>35839.1</v>
      </c>
      <c r="G62" s="65">
        <f>D62-F62</f>
        <v>-16968.199999999997</v>
      </c>
      <c r="H62" s="65">
        <f>D62/F62*100</f>
        <v>52.654503042766144</v>
      </c>
    </row>
    <row r="63" spans="1:8" ht="14.25" customHeight="1">
      <c r="A63" s="16" t="s">
        <v>19</v>
      </c>
      <c r="B63" s="54" t="s">
        <v>20</v>
      </c>
      <c r="C63" s="62">
        <v>600</v>
      </c>
      <c r="D63" s="62">
        <v>517.3</v>
      </c>
      <c r="E63" s="62">
        <f t="shared" si="8"/>
        <v>86.21666666666667</v>
      </c>
      <c r="F63" s="62">
        <v>789.2</v>
      </c>
      <c r="G63" s="65">
        <f>D63-F63</f>
        <v>-271.9000000000001</v>
      </c>
      <c r="H63" s="65">
        <f>D63/F63*100</f>
        <v>65.54738976178407</v>
      </c>
    </row>
    <row r="64" spans="1:8" ht="12.75">
      <c r="A64" s="17" t="s">
        <v>21</v>
      </c>
      <c r="B64" s="57" t="s">
        <v>22</v>
      </c>
      <c r="C64" s="64">
        <f>SUM(C65:C67)</f>
        <v>10226.3</v>
      </c>
      <c r="D64" s="64">
        <f>SUM(D65:D67)</f>
        <v>10030.699999999999</v>
      </c>
      <c r="E64" s="64">
        <f>D64/C64*100</f>
        <v>98.08728474619363</v>
      </c>
      <c r="F64" s="64">
        <f>SUM(F65:F67)</f>
        <v>10652.5</v>
      </c>
      <c r="G64" s="64">
        <f>SUM(G65:G67)</f>
        <v>-621.8000000000014</v>
      </c>
      <c r="H64" s="64">
        <f t="shared" si="7"/>
        <v>94.16287256512554</v>
      </c>
    </row>
    <row r="65" spans="1:8" ht="12.75">
      <c r="A65" s="16" t="s">
        <v>62</v>
      </c>
      <c r="B65" s="55" t="s">
        <v>61</v>
      </c>
      <c r="C65" s="62">
        <v>240</v>
      </c>
      <c r="D65" s="62">
        <v>208.9</v>
      </c>
      <c r="E65" s="62">
        <f t="shared" si="8"/>
        <v>87.04166666666667</v>
      </c>
      <c r="F65" s="62">
        <v>186.9</v>
      </c>
      <c r="G65" s="62">
        <f>D65-F65</f>
        <v>22</v>
      </c>
      <c r="H65" s="65">
        <f t="shared" si="7"/>
        <v>111.77100053504547</v>
      </c>
    </row>
    <row r="66" spans="1:8" ht="12.75">
      <c r="A66" s="16" t="s">
        <v>23</v>
      </c>
      <c r="B66" s="54" t="s">
        <v>24</v>
      </c>
      <c r="C66" s="62">
        <v>0</v>
      </c>
      <c r="D66" s="62">
        <v>0</v>
      </c>
      <c r="E66" s="62">
        <v>0</v>
      </c>
      <c r="F66" s="62">
        <v>686.4</v>
      </c>
      <c r="G66" s="62">
        <f>D66-F66</f>
        <v>-686.4</v>
      </c>
      <c r="H66" s="65">
        <f t="shared" si="7"/>
        <v>0</v>
      </c>
    </row>
    <row r="67" spans="1:8" ht="25.5">
      <c r="A67" s="16" t="s">
        <v>76</v>
      </c>
      <c r="B67" s="55" t="s">
        <v>66</v>
      </c>
      <c r="C67" s="62">
        <v>9986.3</v>
      </c>
      <c r="D67" s="62">
        <v>9821.8</v>
      </c>
      <c r="E67" s="62">
        <f t="shared" si="8"/>
        <v>98.35274325826381</v>
      </c>
      <c r="F67" s="62">
        <v>9779.2</v>
      </c>
      <c r="G67" s="62">
        <f>D67-F67</f>
        <v>42.599999999998545</v>
      </c>
      <c r="H67" s="65">
        <f t="shared" si="7"/>
        <v>100.43561845549738</v>
      </c>
    </row>
    <row r="68" spans="1:8" ht="12.75">
      <c r="A68" s="17" t="s">
        <v>67</v>
      </c>
      <c r="B68" s="56" t="s">
        <v>68</v>
      </c>
      <c r="C68" s="64">
        <f>SUM(C69:C69)</f>
        <v>158.7</v>
      </c>
      <c r="D68" s="64">
        <f>SUM(D69:D69)</f>
        <v>36.2</v>
      </c>
      <c r="E68" s="64">
        <f>D68/C68*100</f>
        <v>22.810333963453058</v>
      </c>
      <c r="F68" s="64">
        <f>SUM(F69:F69)</f>
        <v>106.4</v>
      </c>
      <c r="G68" s="64">
        <f>SUM(G69:G69)</f>
        <v>-70.2</v>
      </c>
      <c r="H68" s="64">
        <f t="shared" si="7"/>
        <v>34.02255639097744</v>
      </c>
    </row>
    <row r="69" spans="1:8" ht="12.75">
      <c r="A69" s="16" t="s">
        <v>70</v>
      </c>
      <c r="B69" s="55" t="s">
        <v>69</v>
      </c>
      <c r="C69" s="62">
        <v>158.7</v>
      </c>
      <c r="D69" s="62">
        <v>36.2</v>
      </c>
      <c r="E69" s="62">
        <f>D69/C69*100</f>
        <v>22.810333963453058</v>
      </c>
      <c r="F69" s="62">
        <v>106.4</v>
      </c>
      <c r="G69" s="62">
        <f>D69-F69</f>
        <v>-70.2</v>
      </c>
      <c r="H69" s="65">
        <f t="shared" si="7"/>
        <v>34.02255639097744</v>
      </c>
    </row>
    <row r="70" spans="1:8" ht="12.75">
      <c r="A70" s="17" t="s">
        <v>25</v>
      </c>
      <c r="B70" s="57" t="s">
        <v>26</v>
      </c>
      <c r="C70" s="64">
        <f>SUM(C71:C75)</f>
        <v>541263.6</v>
      </c>
      <c r="D70" s="64">
        <f>SUM(D71:D75)</f>
        <v>538683.2000000001</v>
      </c>
      <c r="E70" s="64">
        <f t="shared" si="8"/>
        <v>99.52326371106427</v>
      </c>
      <c r="F70" s="64">
        <f>SUM(F71:F75)</f>
        <v>537568</v>
      </c>
      <c r="G70" s="64">
        <f>SUM(G71:G75)</f>
        <v>1115.2000000000185</v>
      </c>
      <c r="H70" s="64">
        <f t="shared" si="7"/>
        <v>100.20745282457291</v>
      </c>
    </row>
    <row r="71" spans="1:8" ht="12.75">
      <c r="A71" s="16" t="s">
        <v>27</v>
      </c>
      <c r="B71" s="54" t="s">
        <v>28</v>
      </c>
      <c r="C71" s="62">
        <v>153342.8</v>
      </c>
      <c r="D71" s="62">
        <v>152486.5</v>
      </c>
      <c r="E71" s="13">
        <f t="shared" si="8"/>
        <v>99.44157795475238</v>
      </c>
      <c r="F71" s="13">
        <v>159591.4</v>
      </c>
      <c r="G71" s="62">
        <f>D71-F71</f>
        <v>-7104.899999999994</v>
      </c>
      <c r="H71" s="65">
        <f t="shared" si="7"/>
        <v>95.54806837962447</v>
      </c>
    </row>
    <row r="72" spans="1:8" ht="12.75">
      <c r="A72" s="16" t="s">
        <v>29</v>
      </c>
      <c r="B72" s="54" t="s">
        <v>30</v>
      </c>
      <c r="C72" s="62">
        <v>331053.1</v>
      </c>
      <c r="D72" s="62">
        <v>329943.4</v>
      </c>
      <c r="E72" s="13">
        <f t="shared" si="8"/>
        <v>99.66479697667839</v>
      </c>
      <c r="F72" s="13">
        <v>327991.2</v>
      </c>
      <c r="G72" s="62">
        <f>D72-F72</f>
        <v>1952.2000000000116</v>
      </c>
      <c r="H72" s="65">
        <f t="shared" si="7"/>
        <v>100.59519889558013</v>
      </c>
    </row>
    <row r="73" spans="1:8" ht="25.5" customHeight="1">
      <c r="A73" s="16" t="s">
        <v>114</v>
      </c>
      <c r="B73" s="55" t="s">
        <v>115</v>
      </c>
      <c r="C73" s="62">
        <v>41074</v>
      </c>
      <c r="D73" s="62">
        <v>40682.9</v>
      </c>
      <c r="E73" s="13">
        <f t="shared" si="8"/>
        <v>99.04781613672884</v>
      </c>
      <c r="F73" s="13">
        <v>36058.5</v>
      </c>
      <c r="G73" s="62">
        <f>D73-F73</f>
        <v>4624.4000000000015</v>
      </c>
      <c r="H73" s="65">
        <f t="shared" si="7"/>
        <v>112.82471539304186</v>
      </c>
    </row>
    <row r="74" spans="1:8" ht="12.75">
      <c r="A74" s="19" t="s">
        <v>116</v>
      </c>
      <c r="B74" s="55" t="s">
        <v>31</v>
      </c>
      <c r="C74" s="62">
        <v>1080.8</v>
      </c>
      <c r="D74" s="62">
        <v>1064.6</v>
      </c>
      <c r="E74" s="13">
        <f t="shared" si="8"/>
        <v>98.50111028867505</v>
      </c>
      <c r="F74" s="13">
        <v>100</v>
      </c>
      <c r="G74" s="62">
        <f>D74-F74</f>
        <v>964.5999999999999</v>
      </c>
      <c r="H74" s="65">
        <f t="shared" si="7"/>
        <v>1064.6</v>
      </c>
    </row>
    <row r="75" spans="1:8" ht="12.75">
      <c r="A75" s="16" t="s">
        <v>32</v>
      </c>
      <c r="B75" s="55" t="s">
        <v>33</v>
      </c>
      <c r="C75" s="62">
        <v>14712.9</v>
      </c>
      <c r="D75" s="62">
        <v>14505.8</v>
      </c>
      <c r="E75" s="13">
        <f t="shared" si="8"/>
        <v>98.59239171067567</v>
      </c>
      <c r="F75" s="13">
        <v>13826.9</v>
      </c>
      <c r="G75" s="62">
        <f>D75-F75</f>
        <v>678.8999999999996</v>
      </c>
      <c r="H75" s="65">
        <f t="shared" si="7"/>
        <v>104.9099942864995</v>
      </c>
    </row>
    <row r="76" spans="1:8" ht="12.75">
      <c r="A76" s="17" t="s">
        <v>51</v>
      </c>
      <c r="B76" s="57" t="s">
        <v>34</v>
      </c>
      <c r="C76" s="64">
        <f>SUM(C77:C78)</f>
        <v>103782.3</v>
      </c>
      <c r="D76" s="64">
        <f>SUM(D77:D78)</f>
        <v>103492.40000000001</v>
      </c>
      <c r="E76" s="64">
        <f t="shared" si="8"/>
        <v>99.72066527721972</v>
      </c>
      <c r="F76" s="64">
        <f>SUM(F77:F78)</f>
        <v>63669.799999999996</v>
      </c>
      <c r="G76" s="64">
        <f>SUM(G77:G78)</f>
        <v>39822.600000000006</v>
      </c>
      <c r="H76" s="64">
        <f t="shared" si="7"/>
        <v>162.5455082315321</v>
      </c>
    </row>
    <row r="77" spans="1:8" ht="12.75">
      <c r="A77" s="16" t="s">
        <v>35</v>
      </c>
      <c r="B77" s="54" t="s">
        <v>36</v>
      </c>
      <c r="C77" s="62">
        <v>89252.1</v>
      </c>
      <c r="D77" s="62">
        <v>89085.6</v>
      </c>
      <c r="E77" s="62">
        <f t="shared" si="8"/>
        <v>99.8134497675685</v>
      </c>
      <c r="F77" s="62">
        <v>49498.2</v>
      </c>
      <c r="G77" s="62">
        <f>D77-F77</f>
        <v>39587.40000000001</v>
      </c>
      <c r="H77" s="65">
        <f t="shared" si="7"/>
        <v>179.97745372559004</v>
      </c>
    </row>
    <row r="78" spans="1:8" ht="29.25" customHeight="1">
      <c r="A78" s="16" t="s">
        <v>52</v>
      </c>
      <c r="B78" s="54" t="s">
        <v>37</v>
      </c>
      <c r="C78" s="62">
        <v>14530.2</v>
      </c>
      <c r="D78" s="62">
        <v>14406.8</v>
      </c>
      <c r="E78" s="62">
        <f t="shared" si="8"/>
        <v>99.15073433263134</v>
      </c>
      <c r="F78" s="62">
        <v>14171.6</v>
      </c>
      <c r="G78" s="62">
        <f>D78-F78</f>
        <v>235.1999999999989</v>
      </c>
      <c r="H78" s="65">
        <f t="shared" si="7"/>
        <v>101.65965734285471</v>
      </c>
    </row>
    <row r="79" spans="1:8" ht="12.75">
      <c r="A79" s="17" t="s">
        <v>38</v>
      </c>
      <c r="B79" s="57" t="s">
        <v>39</v>
      </c>
      <c r="C79" s="64">
        <f>SUM(C80:C83)</f>
        <v>55821.2</v>
      </c>
      <c r="D79" s="64">
        <f>SUM(D80:D83)</f>
        <v>55212.7</v>
      </c>
      <c r="E79" s="64">
        <f t="shared" si="8"/>
        <v>98.90991236304487</v>
      </c>
      <c r="F79" s="64">
        <f>SUM(F80:F83)</f>
        <v>40308.6</v>
      </c>
      <c r="G79" s="64">
        <f>SUM(G80:G83)</f>
        <v>14904.099999999999</v>
      </c>
      <c r="H79" s="64">
        <f t="shared" si="7"/>
        <v>136.9749879678282</v>
      </c>
    </row>
    <row r="80" spans="1:8" ht="12.75">
      <c r="A80" s="16" t="s">
        <v>40</v>
      </c>
      <c r="B80" s="55">
        <v>1001</v>
      </c>
      <c r="C80" s="62">
        <v>5354</v>
      </c>
      <c r="D80" s="62">
        <v>5116.4</v>
      </c>
      <c r="E80" s="62">
        <f t="shared" si="8"/>
        <v>95.56219648860665</v>
      </c>
      <c r="F80" s="62">
        <v>5314.4</v>
      </c>
      <c r="G80" s="62">
        <f>D80-F80</f>
        <v>-198</v>
      </c>
      <c r="H80" s="65">
        <f t="shared" si="7"/>
        <v>96.27427367153395</v>
      </c>
    </row>
    <row r="81" spans="1:8" ht="12.75">
      <c r="A81" s="16" t="s">
        <v>41</v>
      </c>
      <c r="B81" s="55" t="s">
        <v>42</v>
      </c>
      <c r="C81" s="62">
        <v>4604.3</v>
      </c>
      <c r="D81" s="62">
        <v>4550.5</v>
      </c>
      <c r="E81" s="62">
        <f t="shared" si="8"/>
        <v>98.83152705080033</v>
      </c>
      <c r="F81" s="62">
        <v>4226.1</v>
      </c>
      <c r="G81" s="62">
        <f>D81-F81</f>
        <v>324.39999999999964</v>
      </c>
      <c r="H81" s="65">
        <f t="shared" si="7"/>
        <v>107.67610799555145</v>
      </c>
    </row>
    <row r="82" spans="1:8" ht="15.75" customHeight="1">
      <c r="A82" s="16" t="s">
        <v>43</v>
      </c>
      <c r="B82" s="55">
        <v>1004</v>
      </c>
      <c r="C82" s="62">
        <v>41124.2</v>
      </c>
      <c r="D82" s="62">
        <v>40807.1</v>
      </c>
      <c r="E82" s="62">
        <f t="shared" si="8"/>
        <v>99.22892117050301</v>
      </c>
      <c r="F82" s="62">
        <v>26165.2</v>
      </c>
      <c r="G82" s="62">
        <f>D82-F82</f>
        <v>14641.899999999998</v>
      </c>
      <c r="H82" s="65">
        <f t="shared" si="7"/>
        <v>155.95944231269013</v>
      </c>
    </row>
    <row r="83" spans="1:8" ht="14.25" customHeight="1">
      <c r="A83" s="16" t="s">
        <v>44</v>
      </c>
      <c r="B83" s="55">
        <v>1006</v>
      </c>
      <c r="C83" s="62">
        <v>4738.7</v>
      </c>
      <c r="D83" s="62">
        <v>4738.7</v>
      </c>
      <c r="E83" s="62">
        <f t="shared" si="8"/>
        <v>100</v>
      </c>
      <c r="F83" s="62">
        <v>4602.9</v>
      </c>
      <c r="G83" s="62">
        <f>D83-F83</f>
        <v>135.80000000000018</v>
      </c>
      <c r="H83" s="65">
        <f t="shared" si="7"/>
        <v>102.95031393252081</v>
      </c>
    </row>
    <row r="84" spans="1:8" ht="12.75">
      <c r="A84" s="17" t="s">
        <v>53</v>
      </c>
      <c r="B84" s="57" t="s">
        <v>45</v>
      </c>
      <c r="C84" s="64">
        <f>SUM(C85:C87)</f>
        <v>72589.5</v>
      </c>
      <c r="D84" s="64">
        <f>SUM(D85:D87)</f>
        <v>68650.8</v>
      </c>
      <c r="E84" s="64">
        <f t="shared" si="8"/>
        <v>94.57400863761288</v>
      </c>
      <c r="F84" s="64">
        <f>SUM(F85:F87)</f>
        <v>49742.90000000001</v>
      </c>
      <c r="G84" s="64">
        <f>SUM(G85:G87)</f>
        <v>18907.899999999998</v>
      </c>
      <c r="H84" s="64">
        <f t="shared" si="7"/>
        <v>138.01125386738607</v>
      </c>
    </row>
    <row r="85" spans="1:8" ht="12.75">
      <c r="A85" s="16" t="s">
        <v>54</v>
      </c>
      <c r="B85" s="54" t="s">
        <v>46</v>
      </c>
      <c r="C85" s="62">
        <v>46652.5</v>
      </c>
      <c r="D85" s="62">
        <v>46252</v>
      </c>
      <c r="E85" s="62">
        <f t="shared" si="8"/>
        <v>99.1415251058357</v>
      </c>
      <c r="F85" s="62">
        <v>47715.8</v>
      </c>
      <c r="G85" s="62">
        <f>D85-F85</f>
        <v>-1463.800000000003</v>
      </c>
      <c r="H85" s="65">
        <f t="shared" si="7"/>
        <v>96.93225304825654</v>
      </c>
    </row>
    <row r="86" spans="1:8" ht="12.75">
      <c r="A86" s="16" t="s">
        <v>124</v>
      </c>
      <c r="B86" s="59">
        <v>1102</v>
      </c>
      <c r="C86" s="62">
        <v>24303.5</v>
      </c>
      <c r="D86" s="62">
        <v>20808.7</v>
      </c>
      <c r="E86" s="62">
        <f t="shared" si="8"/>
        <v>85.62017816363898</v>
      </c>
      <c r="F86" s="62">
        <v>483.8</v>
      </c>
      <c r="G86" s="62">
        <f>D86-F86</f>
        <v>20324.9</v>
      </c>
      <c r="H86" s="65">
        <f t="shared" si="7"/>
        <v>4301.095494005788</v>
      </c>
    </row>
    <row r="87" spans="1:8" ht="12.75">
      <c r="A87" s="16" t="s">
        <v>63</v>
      </c>
      <c r="B87" s="55">
        <v>1105</v>
      </c>
      <c r="C87" s="62">
        <v>1633.5</v>
      </c>
      <c r="D87" s="62">
        <v>1590.1</v>
      </c>
      <c r="E87" s="62">
        <f t="shared" si="8"/>
        <v>97.34312825221916</v>
      </c>
      <c r="F87" s="62">
        <v>1543.3</v>
      </c>
      <c r="G87" s="62">
        <f>D87-F87</f>
        <v>46.799999999999955</v>
      </c>
      <c r="H87" s="65">
        <f t="shared" si="7"/>
        <v>103.0324629041664</v>
      </c>
    </row>
    <row r="88" spans="1:8" ht="37.5" customHeight="1">
      <c r="A88" s="17" t="s">
        <v>125</v>
      </c>
      <c r="B88" s="57" t="s">
        <v>55</v>
      </c>
      <c r="C88" s="64">
        <f>SUM(C89:C89)</f>
        <v>7168.1</v>
      </c>
      <c r="D88" s="64">
        <f>SUM(D89:D89)</f>
        <v>6109.7</v>
      </c>
      <c r="E88" s="64">
        <f t="shared" si="8"/>
        <v>85.23458099077858</v>
      </c>
      <c r="F88" s="64">
        <f>SUM(F89:F89)</f>
        <v>5428.4</v>
      </c>
      <c r="G88" s="64">
        <f>SUM(G89:G89)</f>
        <v>681.3000000000002</v>
      </c>
      <c r="H88" s="64">
        <f t="shared" si="7"/>
        <v>112.55065949451036</v>
      </c>
    </row>
    <row r="89" spans="1:8" ht="35.25" customHeight="1">
      <c r="A89" s="16" t="s">
        <v>126</v>
      </c>
      <c r="B89" s="54" t="s">
        <v>56</v>
      </c>
      <c r="C89" s="62">
        <v>7168.1</v>
      </c>
      <c r="D89" s="62">
        <v>6109.7</v>
      </c>
      <c r="E89" s="62">
        <f t="shared" si="8"/>
        <v>85.23458099077858</v>
      </c>
      <c r="F89" s="62">
        <v>5428.4</v>
      </c>
      <c r="G89" s="62">
        <f>D89-F89</f>
        <v>681.3000000000002</v>
      </c>
      <c r="H89" s="65">
        <f t="shared" si="7"/>
        <v>112.55065949451036</v>
      </c>
    </row>
    <row r="90" spans="1:8" ht="38.25">
      <c r="A90" s="17" t="s">
        <v>75</v>
      </c>
      <c r="B90" s="57" t="s">
        <v>57</v>
      </c>
      <c r="C90" s="64">
        <f>SUM(C91:C91)</f>
        <v>16474.1</v>
      </c>
      <c r="D90" s="64">
        <f>SUM(D91:D91)</f>
        <v>16474.1</v>
      </c>
      <c r="E90" s="64">
        <f t="shared" si="8"/>
        <v>100</v>
      </c>
      <c r="F90" s="64">
        <f>F91</f>
        <v>16370.3</v>
      </c>
      <c r="G90" s="64">
        <f>G91</f>
        <v>103.79999999999927</v>
      </c>
      <c r="H90" s="64">
        <f t="shared" si="7"/>
        <v>100.63407512385234</v>
      </c>
    </row>
    <row r="91" spans="1:8" ht="38.25">
      <c r="A91" s="16" t="s">
        <v>58</v>
      </c>
      <c r="B91" s="54" t="s">
        <v>59</v>
      </c>
      <c r="C91" s="62">
        <v>16474.1</v>
      </c>
      <c r="D91" s="62">
        <v>16474.1</v>
      </c>
      <c r="E91" s="62">
        <f t="shared" si="8"/>
        <v>100</v>
      </c>
      <c r="F91" s="62">
        <v>16370.3</v>
      </c>
      <c r="G91" s="62">
        <f>D91-F91</f>
        <v>103.79999999999927</v>
      </c>
      <c r="H91" s="65">
        <f t="shared" si="7"/>
        <v>100.63407512385234</v>
      </c>
    </row>
    <row r="92" spans="1:8" ht="12.75">
      <c r="A92" s="21" t="s">
        <v>47</v>
      </c>
      <c r="B92" s="60"/>
      <c r="C92" s="66">
        <f>SUM(C45+C54+C56+C59+C64+C68+C70+C76+C79+C84+C88+C90)</f>
        <v>905402.9999999999</v>
      </c>
      <c r="D92" s="66">
        <f>SUM(D45+D54+D56+D59+D64+D68+D70+D76+D79+D84+D88+D90)</f>
        <v>891471.3</v>
      </c>
      <c r="E92" s="66">
        <f t="shared" si="8"/>
        <v>98.46127083740612</v>
      </c>
      <c r="F92" s="66">
        <f>SUM(F45+F54+F56+F59+F64+F68+F70+F76+F79+F84+F88+F90)</f>
        <v>835742.8000000002</v>
      </c>
      <c r="G92" s="66">
        <f>SUM(G45+G54+G56+G59+G64+G68+G70+G76+G79+G84+G88+G90)</f>
        <v>55728.50000000003</v>
      </c>
      <c r="H92" s="66">
        <f t="shared" si="7"/>
        <v>106.66814000671019</v>
      </c>
    </row>
    <row r="93" spans="1:8" ht="25.5">
      <c r="A93" s="50" t="s">
        <v>60</v>
      </c>
      <c r="B93" s="61"/>
      <c r="C93" s="67">
        <v>-26000</v>
      </c>
      <c r="D93" s="67">
        <f>D43-D92</f>
        <v>-21900.100000000093</v>
      </c>
      <c r="E93" s="6"/>
      <c r="F93" s="67">
        <f>F43-F92</f>
        <v>-11455.800000000163</v>
      </c>
      <c r="G93" s="67"/>
      <c r="H93" s="6"/>
    </row>
    <row r="94" spans="1:8" ht="12.75">
      <c r="A94" s="7"/>
      <c r="B94" s="8"/>
      <c r="C94" s="22"/>
      <c r="D94" s="22"/>
      <c r="E94" s="1"/>
      <c r="F94" s="26"/>
      <c r="G94" s="9"/>
      <c r="H94" s="1"/>
    </row>
    <row r="95" spans="1:8" ht="26.25" customHeight="1">
      <c r="A95" s="7"/>
      <c r="B95" s="8"/>
      <c r="C95" s="71"/>
      <c r="D95" s="71"/>
      <c r="E95" s="71"/>
      <c r="F95" s="71"/>
      <c r="G95" s="71"/>
      <c r="H95" s="71"/>
    </row>
    <row r="96" spans="1:8" ht="12.75">
      <c r="A96" s="10"/>
      <c r="B96" s="11"/>
      <c r="C96" s="10"/>
      <c r="D96" s="10"/>
      <c r="E96" s="10"/>
      <c r="F96" s="10"/>
      <c r="G96" s="10"/>
      <c r="H96" s="10"/>
    </row>
  </sheetData>
  <sheetProtection/>
  <mergeCells count="2">
    <mergeCell ref="A1:H1"/>
    <mergeCell ref="C95:H95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3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Заместитель</cp:lastModifiedBy>
  <cp:lastPrinted>2022-02-24T06:32:10Z</cp:lastPrinted>
  <dcterms:created xsi:type="dcterms:W3CDTF">2009-04-28T07:05:16Z</dcterms:created>
  <dcterms:modified xsi:type="dcterms:W3CDTF">2022-02-24T06:32:19Z</dcterms:modified>
  <cp:category/>
  <cp:version/>
  <cp:contentType/>
  <cp:contentStatus/>
</cp:coreProperties>
</file>